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inegriffiths/Dropbox (SOSF)/"/>
    </mc:Choice>
  </mc:AlternateContent>
  <xr:revisionPtr revIDLastSave="0" documentId="8_{E797BF41-1664-594B-BDCD-46A199FC1D38}" xr6:coauthVersionLast="46" xr6:coauthVersionMax="46" xr10:uidLastSave="{00000000-0000-0000-0000-000000000000}"/>
  <bookViews>
    <workbookView xWindow="0" yWindow="460" windowWidth="22560" windowHeight="14880" tabRatio="442" activeTab="2" xr2:uid="{00000000-000D-0000-FFFF-FFFF00000000}"/>
  </bookViews>
  <sheets>
    <sheet name="Sheet1" sheetId="9" r:id="rId1"/>
    <sheet name="Condensate Financial Report" sheetId="8" r:id="rId2"/>
    <sheet name="Detailed expenses" sheetId="2" r:id="rId3"/>
  </sheets>
  <definedNames>
    <definedName name="_xlnm._FilterDatabase" localSheetId="2" hidden="1">'Detailed expenses'!$A$9:$E$54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E31" i="2"/>
  <c r="G31" i="2" s="1"/>
  <c r="G32" i="2"/>
  <c r="G33" i="2"/>
  <c r="G34" i="2"/>
  <c r="G35" i="2"/>
  <c r="G36" i="2"/>
  <c r="E37" i="2"/>
  <c r="G37" i="2" s="1"/>
  <c r="G38" i="2"/>
  <c r="G39" i="2"/>
  <c r="G40" i="2"/>
  <c r="E41" i="2"/>
  <c r="G41" i="2" s="1"/>
  <c r="G42" i="2"/>
  <c r="G43" i="2"/>
  <c r="G44" i="2"/>
  <c r="G45" i="2"/>
  <c r="G46" i="2"/>
  <c r="G47" i="2"/>
  <c r="G48" i="2"/>
  <c r="E49" i="2"/>
  <c r="G49" i="2" s="1"/>
  <c r="G50" i="2"/>
  <c r="G51" i="2"/>
  <c r="G52" i="2" l="1"/>
</calcChain>
</file>

<file path=xl/sharedStrings.xml><?xml version="1.0" encoding="utf-8"?>
<sst xmlns="http://schemas.openxmlformats.org/spreadsheetml/2006/main" count="196" uniqueCount="75">
  <si>
    <t>Project Title:</t>
  </si>
  <si>
    <t>Organization:</t>
  </si>
  <si>
    <t>Reporting Period:</t>
  </si>
  <si>
    <t>Miscellaneous</t>
  </si>
  <si>
    <t>Signature:</t>
  </si>
  <si>
    <t>Detailed expenses</t>
  </si>
  <si>
    <t>Date (DD MMM YYYY)</t>
  </si>
  <si>
    <t>Budget Category</t>
  </si>
  <si>
    <t>Description</t>
  </si>
  <si>
    <t>Curency</t>
  </si>
  <si>
    <t>Amount in original currency</t>
  </si>
  <si>
    <t>Exchange rate</t>
  </si>
  <si>
    <t xml:space="preserve"> Amount in USD </t>
  </si>
  <si>
    <t>EUR</t>
  </si>
  <si>
    <t>Étiquettes de lignes</t>
  </si>
  <si>
    <t>Total</t>
  </si>
  <si>
    <t>Somme</t>
  </si>
  <si>
    <t xml:space="preserve">Somme sur  Amount in USD </t>
  </si>
  <si>
    <t xml:space="preserve">TAUX DE CHANGE : 1,11 </t>
  </si>
  <si>
    <t>USD</t>
  </si>
  <si>
    <t>Flight ticket Brest-Paris-Project team Jung A</t>
  </si>
  <si>
    <t>Flight ticket  - Jakarta Project team Burgess G</t>
  </si>
  <si>
    <t>Laboratory Material for Training session Jakarta (pince, gloves, sampling bags, etc...)</t>
  </si>
  <si>
    <t xml:space="preserve">Transfer fees </t>
  </si>
  <si>
    <t xml:space="preserve">Change Fees </t>
  </si>
  <si>
    <t>Project adviser incentive</t>
  </si>
  <si>
    <t>Printing Poster in France *1500 units</t>
  </si>
  <si>
    <t>Taxi Fisheries Center-Airport</t>
  </si>
  <si>
    <t>Fuel for field trip</t>
  </si>
  <si>
    <t>Ethanol 70%</t>
  </si>
  <si>
    <t>Fees transfer</t>
  </si>
  <si>
    <t>Pen booknote</t>
  </si>
  <si>
    <t>Transport delivery</t>
  </si>
  <si>
    <t>Transport delivery for posters Jakarta</t>
  </si>
  <si>
    <t>International Travel Cost</t>
  </si>
  <si>
    <t>Taxi Paris Project team Jung A/ Center-CDG</t>
  </si>
  <si>
    <t>Taxi Paris Project team Jung A /ORY-Center</t>
  </si>
  <si>
    <t>Diner Jakarta Project Team</t>
  </si>
  <si>
    <t>INR</t>
  </si>
  <si>
    <t>Field consumables/equipments</t>
  </si>
  <si>
    <t xml:space="preserve">Poster, local printing </t>
  </si>
  <si>
    <t>T-Shirt*24 for Training Participants</t>
  </si>
  <si>
    <t>Dailly allowance for Alert Network Focal Points Jakarta Training (200 000 INR/day/poeple)</t>
  </si>
  <si>
    <t>Plastic sheets for lamination *200</t>
  </si>
  <si>
    <t>Project leader incentive</t>
  </si>
  <si>
    <t>Field material (bag packs, caps, lamps)</t>
  </si>
  <si>
    <t>Indemnity &amp; outsourcing</t>
  </si>
  <si>
    <t>Lab consumables/equipment</t>
  </si>
  <si>
    <t>Personal costs</t>
  </si>
  <si>
    <t>Food Training Merauke (lunch box + cofee breack *20 people)</t>
  </si>
  <si>
    <t>Fishing director Jakarta Fisheries Center (3 000 000 IND lump sum)</t>
  </si>
  <si>
    <t>Moderator  Jakarta Fisheries Center (2 000 000 IND lump sum)</t>
  </si>
  <si>
    <t>Taxi Jakarta Fisheries Center- Airport Dharmadi/ Masrul</t>
  </si>
  <si>
    <t>Small money for rostrum sampling and delivery in Kumbe</t>
  </si>
  <si>
    <t>Design of poster M. Andhika Prima</t>
  </si>
  <si>
    <t>Food Guest House for training team (50000/d/p)</t>
  </si>
  <si>
    <t>Repas 1 day transfer Paris Project team Jung</t>
  </si>
  <si>
    <t>Telphone fees Team Project contacts</t>
  </si>
  <si>
    <t>Field material for Focal Points (rulers, gloves)</t>
  </si>
  <si>
    <t>Permanent pens for training sessions</t>
  </si>
  <si>
    <t>Stickers printing (10500 units)</t>
  </si>
  <si>
    <t>National Focal Point Indemnity (2000000 INR *7)</t>
  </si>
  <si>
    <t>Transport delivery for T-shirt</t>
  </si>
  <si>
    <t>Hotel El Dorado Paris 23/11 Project team Jung A</t>
  </si>
  <si>
    <t>Hotel SwissBell Merauke Dharmadi 28-29/11 Special price for Civil Servent</t>
  </si>
  <si>
    <t>Hotel SwissBell Merauke Project team Jung 28-29/11</t>
  </si>
  <si>
    <t>Hotel SwissBell Merauke Project Team Burgess 28-29/11</t>
  </si>
  <si>
    <t>Food Airport Jakarta Project Team</t>
  </si>
  <si>
    <t>Flight Ticket for focal point  ( 5 inter-island fligths)</t>
  </si>
  <si>
    <t>Hotel Mangga Dua Jakarta 24/11  Project Team Burgess/ Jung</t>
  </si>
  <si>
    <t>Date: 28/2/2018</t>
  </si>
  <si>
    <t>xxx</t>
  </si>
  <si>
    <t>1 March 20xx  – 28 February 20xx</t>
  </si>
  <si>
    <t>Name: xxx</t>
  </si>
  <si>
    <t>calculation to be adapted to your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</si>
</sst>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_-;\-* #,##0.00_-;_-* &quot;-&quot;??_-;_-@_-"/>
    <numFmt numFmtId="166" formatCode="[$-40C]d\-mmm\-yy;@"/>
    <numFmt numFmtId="167" formatCode="#,##0.00\ [$$-45C]"/>
    <numFmt numFmtId="168" formatCode="_-* #,##0.0000\ _€_-;\-* #,##0.0000\ _€_-;_-* &quot;-&quot;????\ _€_-;_-@_-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Times New Roman"/>
      <family val="1"/>
    </font>
    <font>
      <b/>
      <sz val="12"/>
      <name val="Calibri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0" borderId="0" xfId="0" applyFont="1"/>
    <xf numFmtId="165" fontId="7" fillId="0" borderId="0" xfId="0" applyNumberFormat="1" applyFont="1" applyAlignment="1">
      <alignment horizontal="center" vertical="center"/>
    </xf>
    <xf numFmtId="0" fontId="0" fillId="0" borderId="0" xfId="0" pivotButton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 applyFill="1"/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165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/>
    <xf numFmtId="164" fontId="7" fillId="0" borderId="6" xfId="1" applyFont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/>
    <xf numFmtId="167" fontId="0" fillId="0" borderId="0" xfId="0" applyNumberFormat="1"/>
    <xf numFmtId="168" fontId="5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8" fontId="7" fillId="0" borderId="8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/>
    <xf numFmtId="168" fontId="7" fillId="0" borderId="6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/>
    <xf numFmtId="0" fontId="6" fillId="0" borderId="10" xfId="0" applyFont="1" applyFill="1" applyBorder="1" applyAlignment="1">
      <alignment wrapText="1"/>
    </xf>
    <xf numFmtId="164" fontId="7" fillId="0" borderId="9" xfId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/>
    <xf numFmtId="1" fontId="6" fillId="0" borderId="10" xfId="0" applyNumberFormat="1" applyFont="1" applyFill="1" applyBorder="1"/>
    <xf numFmtId="1" fontId="6" fillId="0" borderId="10" xfId="0" applyNumberFormat="1" applyFont="1" applyFill="1" applyBorder="1" applyAlignment="1">
      <alignment horizontal="right"/>
    </xf>
    <xf numFmtId="2" fontId="6" fillId="0" borderId="10" xfId="0" applyNumberFormat="1" applyFont="1" applyFill="1" applyBorder="1"/>
    <xf numFmtId="165" fontId="7" fillId="0" borderId="9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6" fillId="0" borderId="3" xfId="0" applyFont="1" applyFill="1" applyBorder="1"/>
    <xf numFmtId="168" fontId="6" fillId="0" borderId="3" xfId="0" applyNumberFormat="1" applyFont="1" applyFill="1" applyBorder="1"/>
    <xf numFmtId="2" fontId="10" fillId="0" borderId="4" xfId="0" applyNumberFormat="1" applyFont="1" applyFill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0" fillId="0" borderId="0" xfId="0" applyNumberFormat="1"/>
    <xf numFmtId="0" fontId="11" fillId="0" borderId="0" xfId="0" applyFont="1"/>
  </cellXfs>
  <cellStyles count="100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Normal" xfId="0" builtinId="0"/>
  </cellStyles>
  <dxfs count="3">
    <dxf>
      <numFmt numFmtId="19" formatCode="dd/mm/yy"/>
    </dxf>
    <dxf>
      <numFmt numFmtId="167" formatCode="#,##0.00\ [$$-45C]"/>
    </dxf>
    <dxf>
      <numFmt numFmtId="167" formatCode="#,##0.00\ [$$-45C]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1600200</xdr:colOff>
      <xdr:row>52</xdr:row>
      <xdr:rowOff>114300</xdr:rowOff>
    </xdr:from>
    <xdr:to>
      <xdr:col>2</xdr:col>
      <xdr:colOff>1600200</xdr:colOff>
      <xdr:row>52</xdr:row>
      <xdr:rowOff>187960</xdr:rowOff>
    </xdr:to>
    <xdr:pic>
      <xdr:nvPicPr>
        <xdr:cNvPr id="3" name="Image 2" descr="signature_Gueri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39547800"/>
          <a:ext cx="0" cy="787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melle JUNG" refreshedDate="43085.49318391204" createdVersion="4" refreshedVersion="4" minRefreshableVersion="3" recordCount="67" xr:uid="{00000000-000A-0000-FFFF-FFFF00000000}">
  <cacheSource type="worksheet">
    <worksheetSource ref="A9:G51" sheet="Detailed expenses"/>
  </cacheSource>
  <cacheFields count="7">
    <cacheField name="Date (DD MMM YYYY)" numFmtId="166">
      <sharedItems containsSemiMixedTypes="0" containsNonDate="0" containsDate="1" containsString="0" minDate="2017-08-20T00:00:00" maxDate="2017-12-13T00:00:00"/>
    </cacheField>
    <cacheField name="Budget Category" numFmtId="0">
      <sharedItems count="6">
        <s v="Lab consumables/equipment"/>
        <s v="International Travel Cost"/>
        <s v="Miscellaneous"/>
        <s v="Indemnity &amp; outsourcing"/>
        <s v="Personal costs"/>
        <s v="Field consumables/equipments"/>
      </sharedItems>
    </cacheField>
    <cacheField name="Description" numFmtId="0">
      <sharedItems/>
    </cacheField>
    <cacheField name="Curency" numFmtId="0">
      <sharedItems/>
    </cacheField>
    <cacheField name="Amount in original currency" numFmtId="0">
      <sharedItems containsSemiMixedTypes="0" containsString="0" containsNumber="1" minValue="13.5" maxValue="14000000"/>
    </cacheField>
    <cacheField name="Exchange rate" numFmtId="168">
      <sharedItems containsSemiMixedTypes="0" containsString="0" containsNumber="1" minValue="7.4643611111111093E-5" maxValue="1.1785833333333333"/>
    </cacheField>
    <cacheField name=" Amount in USD " numFmtId="2">
      <sharedItems containsSemiMixedTypes="0" containsString="0" containsNumber="1" minValue="3.2096752777777784" maxValue="1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d v="2017-09-07T00:00:00"/>
    <x v="0"/>
    <s v="Design of poster M. Andhika Prima"/>
    <s v="INR"/>
    <n v="2000000"/>
    <n v="7.464361111111112E-5"/>
    <n v="149.28722222222225"/>
  </r>
  <r>
    <d v="2017-10-08T00:00:00"/>
    <x v="1"/>
    <s v="Flight ticket Brest-Paris-Project team Jung A"/>
    <s v="EUR"/>
    <n v="119.8"/>
    <n v="1.1785833333333333"/>
    <n v="141.19428333333332"/>
  </r>
  <r>
    <d v="2017-10-08T00:00:00"/>
    <x v="1"/>
    <s v="Flight ticket Paris - Jakarta Project team Jung A"/>
    <s v="EUR"/>
    <n v="650.79999999999995"/>
    <n v="1.1785833333333333"/>
    <n v="767.0220333333333"/>
  </r>
  <r>
    <d v="2017-11-10T00:00:00"/>
    <x v="1"/>
    <s v="Flight ticket  - Jakarta Project team Burgess G"/>
    <s v="EUR"/>
    <n v="829"/>
    <n v="1.1785833333333333"/>
    <n v="977.0455833333333"/>
  </r>
  <r>
    <d v="2017-10-02T00:00:00"/>
    <x v="0"/>
    <s v="Laboratory Material for Training session Jakarta (pince, gloves, sampling bags, etc...)"/>
    <s v="EUR"/>
    <n v="317"/>
    <n v="1.1785833333333333"/>
    <n v="373.61091666666664"/>
  </r>
  <r>
    <d v="2017-09-01T00:00:00"/>
    <x v="2"/>
    <s v="Transfer fees "/>
    <s v="EUR"/>
    <n v="15.2"/>
    <n v="1.1785833333333333"/>
    <n v="17.914466666666666"/>
  </r>
  <r>
    <d v="2017-09-19T00:00:00"/>
    <x v="2"/>
    <s v="Bank Fees"/>
    <s v="EUR"/>
    <n v="20.48"/>
    <n v="1.1785833333333333"/>
    <n v="24.137386666666668"/>
  </r>
  <r>
    <d v="2017-11-16T00:00:00"/>
    <x v="2"/>
    <s v="Change Fees "/>
    <s v="EUR"/>
    <n v="20.7"/>
    <n v="1.1785833333333333"/>
    <n v="24.396674999999998"/>
  </r>
  <r>
    <d v="2017-11-16T00:00:00"/>
    <x v="0"/>
    <s v="Field material (bag packs, caps, lamps)"/>
    <s v="EUR"/>
    <n v="99"/>
    <n v="1.1785833333333333"/>
    <n v="116.67975"/>
  </r>
  <r>
    <d v="2017-09-19T00:00:00"/>
    <x v="3"/>
    <s v="Project leader incentive"/>
    <s v="USD"/>
    <n v="1500"/>
    <n v="1"/>
    <n v="1500"/>
  </r>
  <r>
    <d v="2017-10-19T00:00:00"/>
    <x v="3"/>
    <s v="Project adviser incentive"/>
    <s v="USD"/>
    <n v="500"/>
    <n v="1"/>
    <n v="500"/>
  </r>
  <r>
    <d v="2017-12-12T00:00:00"/>
    <x v="3"/>
    <s v="Project adviser incentive"/>
    <s v="USD"/>
    <n v="500"/>
    <n v="1"/>
    <n v="500"/>
  </r>
  <r>
    <d v="2017-11-22T00:00:00"/>
    <x v="4"/>
    <s v="Repas 1 day transfer Paris Project team Jung"/>
    <s v="EUR"/>
    <n v="13.5"/>
    <n v="1.1785833333333333"/>
    <n v="15.910874999999999"/>
  </r>
  <r>
    <d v="2017-11-22T00:00:00"/>
    <x v="1"/>
    <s v="Taxi Paris Project team Jung A/ Center-CDG"/>
    <s v="EUR"/>
    <n v="50"/>
    <n v="1.1785833333333333"/>
    <n v="58.929166666666667"/>
  </r>
  <r>
    <d v="2017-11-25T00:00:00"/>
    <x v="1"/>
    <s v="Taxi Paris Project team Jung A /ORY-Center"/>
    <s v="EUR"/>
    <n v="35"/>
    <n v="1.1785833333333333"/>
    <n v="41.250416666666666"/>
  </r>
  <r>
    <d v="2017-11-26T00:00:00"/>
    <x v="4"/>
    <s v="Taxi Jakarta Fisheries Center- Airport Dharmadi/ Masrul"/>
    <s v="INR"/>
    <n v="300000"/>
    <n v="7.464361111111112E-5"/>
    <n v="22.393083333333337"/>
  </r>
  <r>
    <d v="2017-11-26T00:00:00"/>
    <x v="4"/>
    <s v="Taxi Jakarta Fisheries Center- Airport Burgess/ Jung"/>
    <s v="INR"/>
    <n v="300000"/>
    <n v="7.464361111111112E-5"/>
    <n v="22.393083333333337"/>
  </r>
  <r>
    <d v="2017-11-27T00:00:00"/>
    <x v="4"/>
    <s v="Diner Jakarta Project Team"/>
    <s v="INR"/>
    <n v="200000"/>
    <n v="7.464361111111112E-5"/>
    <n v="14.928722222222223"/>
  </r>
  <r>
    <d v="2017-11-23T00:00:00"/>
    <x v="1"/>
    <s v="Hotel El Dorado Paris 23/11 Project team Jung A"/>
    <s v="EUR"/>
    <n v="64"/>
    <n v="1.1785833333333333"/>
    <n v="75.429333333333332"/>
  </r>
  <r>
    <d v="2017-11-29T00:00:00"/>
    <x v="4"/>
    <s v="Hotel Manga Dua Jakarta 24/11  Project Team Burgess/ Jung"/>
    <s v="INR"/>
    <n v="1230770"/>
    <n v="7.464361111111112E-5"/>
    <n v="91.869117247222235"/>
  </r>
  <r>
    <d v="2017-11-29T00:00:00"/>
    <x v="4"/>
    <s v="Hotel Manga Dua Jakarta 25-26/11 Project Team Burgess/ Jung"/>
    <s v="INR"/>
    <n v="2061550"/>
    <n v="7.464361111111112E-5"/>
    <n v="153.88153648611112"/>
  </r>
  <r>
    <d v="2017-11-29T00:00:00"/>
    <x v="5"/>
    <s v="Printing Poster in France *1500 units"/>
    <s v="EUR"/>
    <n v="112.78"/>
    <n v="1.1785833333333333"/>
    <n v="132.92062833333333"/>
  </r>
  <r>
    <d v="2017-11-29T00:00:00"/>
    <x v="4"/>
    <s v="Food Airoport Jakarta Project Team"/>
    <s v="INR"/>
    <n v="300000"/>
    <n v="7.4643611111111093E-5"/>
    <n v="22.39308333333333"/>
  </r>
  <r>
    <d v="2017-11-29T00:00:00"/>
    <x v="4"/>
    <s v="Hotel SwissBell Merauke Dharmadi 28-29/11 Special price for Civil Servent"/>
    <s v="INR"/>
    <n v="1444000"/>
    <n v="7.464361111111112E-5"/>
    <n v="107.78537444444446"/>
  </r>
  <r>
    <d v="2017-11-29T00:00:00"/>
    <x v="4"/>
    <s v="Transport For participant Meraukee 150 000 INR/ pers (150 000*20 = 3000000)"/>
    <s v="INR"/>
    <n v="3000000"/>
    <n v="7.464361111111112E-5"/>
    <n v="223.93083333333337"/>
  </r>
  <r>
    <d v="2017-11-30T00:00:00"/>
    <x v="4"/>
    <s v="Training Session Fee for Director in Merauke (lump sum)"/>
    <s v="INR"/>
    <n v="1000000"/>
    <n v="7.464361111111112E-5"/>
    <n v="74.643611111111127"/>
  </r>
  <r>
    <d v="2017-11-30T00:00:00"/>
    <x v="4"/>
    <s v="Rent car 3 days field training in Papoua 500000 INR /day"/>
    <s v="INR"/>
    <n v="1500000"/>
    <n v="7.464361111111112E-5"/>
    <n v="111.96541666666668"/>
  </r>
  <r>
    <d v="2017-11-30T00:00:00"/>
    <x v="4"/>
    <s v="Fuel for boat to cross the river"/>
    <s v="INR"/>
    <n v="200000"/>
    <n v="7.464361111111112E-5"/>
    <n v="14.928722222222223"/>
  </r>
  <r>
    <d v="2017-11-30T00:00:00"/>
    <x v="4"/>
    <s v="Rent guest house 5 people/ 3 nigths"/>
    <s v="INR"/>
    <n v="3000000"/>
    <n v="7.464361111111112E-5"/>
    <n v="223.93083333333337"/>
  </r>
  <r>
    <d v="2017-12-01T00:00:00"/>
    <x v="4"/>
    <s v="Field guide fees"/>
    <s v="INR"/>
    <n v="200000"/>
    <n v="7.464361111111112E-5"/>
    <n v="14.928722222222223"/>
  </r>
  <r>
    <d v="2017-12-01T00:00:00"/>
    <x v="4"/>
    <s v="Rent mortorcycle for 3 poeple 50000/each"/>
    <s v="INR"/>
    <n v="150000"/>
    <n v="7.464361111111112E-5"/>
    <n v="11.196541666666668"/>
  </r>
  <r>
    <d v="2017-12-01T00:00:00"/>
    <x v="4"/>
    <s v="10 liters of benzin for motorcycles 10000*10 l "/>
    <s v="INR"/>
    <n v="100000"/>
    <n v="7.464361111111112E-5"/>
    <n v="7.4643611111111117"/>
  </r>
  <r>
    <d v="2017-12-01T00:00:00"/>
    <x v="4"/>
    <s v="Taxi Fisheries Center-Airport"/>
    <s v="INR"/>
    <n v="320000"/>
    <n v="7.464361111111112E-5"/>
    <n v="23.885955555555558"/>
  </r>
  <r>
    <d v="2017-12-01T00:00:00"/>
    <x v="4"/>
    <s v="Fuel for field trip"/>
    <s v="INR"/>
    <n v="200000"/>
    <n v="7.464361111111112E-5"/>
    <n v="14.928722222222223"/>
  </r>
  <r>
    <d v="2017-11-17T00:00:00"/>
    <x v="0"/>
    <s v="Ethanol 70%"/>
    <s v="INR"/>
    <n v="50000"/>
    <n v="7.464361111111112E-5"/>
    <n v="3.7321805555555558"/>
  </r>
  <r>
    <d v="2017-11-18T00:00:00"/>
    <x v="4"/>
    <s v="Dailly allowance for Alert Network Focal Points Jakarta Training (200 000 INR/day/poeple)"/>
    <s v="INR"/>
    <n v="14000000"/>
    <n v="7.464361111111112E-5"/>
    <n v="1045.0105555555556"/>
  </r>
  <r>
    <d v="2017-11-19T00:00:00"/>
    <x v="3"/>
    <s v="Fishing director Jakarta Fisheries Center (3 000 000 IND lump sum)"/>
    <s v="INR"/>
    <n v="3000000"/>
    <n v="7.464361111111112E-5"/>
    <n v="223.93083333333337"/>
  </r>
  <r>
    <d v="2017-11-20T00:00:00"/>
    <x v="3"/>
    <s v="Moderator  Jakarta Fisheries Center (2 000 000 IND lump sum)"/>
    <s v="INR"/>
    <n v="2000000"/>
    <n v="7.464361111111112E-5"/>
    <n v="149.28722222222225"/>
  </r>
  <r>
    <d v="2017-11-21T00:00:00"/>
    <x v="4"/>
    <s v="Food Training Merauke (lunch box + cofee breack *20 people)"/>
    <s v="INR"/>
    <n v="2800000"/>
    <n v="7.464361111111112E-5"/>
    <n v="209.00211111111113"/>
  </r>
  <r>
    <d v="2017-11-08T00:00:00"/>
    <x v="4"/>
    <s v="Flying Ticket Jakarta-Merauke George/Dharmadi/Armelle"/>
    <s v="INR"/>
    <n v="12810000"/>
    <n v="7.464361111111112E-5"/>
    <n v="956.18465833333346"/>
  </r>
  <r>
    <d v="2017-11-23T00:00:00"/>
    <x v="4"/>
    <s v="Food Training Jakarta (lunch+ cofee breack *25 people)"/>
    <s v="INR"/>
    <n v="2144000"/>
    <n v="7.464361111111112E-5"/>
    <n v="160.03590222222223"/>
  </r>
  <r>
    <d v="2017-11-27T00:00:00"/>
    <x v="4"/>
    <s v="Local transport Participant indemnitie to join the training Jakarta"/>
    <s v="INR"/>
    <n v="1500000"/>
    <n v="7.464361111111112E-5"/>
    <n v="111.96541666666668"/>
  </r>
  <r>
    <d v="2017-10-15T00:00:00"/>
    <x v="4"/>
    <s v="Fligth Ticket for focal point  ( 5 inter-island fligths)"/>
    <s v="INR"/>
    <n v="10350000"/>
    <n v="7.464361111111112E-5"/>
    <n v="772.56137500000011"/>
  </r>
  <r>
    <d v="2017-11-26T00:00:00"/>
    <x v="2"/>
    <s v="Fees transfer"/>
    <s v="INR"/>
    <n v="80000"/>
    <n v="7.464361111111112E-5"/>
    <n v="5.9714888888888895"/>
  </r>
  <r>
    <d v="2017-11-27T00:00:00"/>
    <x v="5"/>
    <s v="Poster, local printing "/>
    <s v="INR"/>
    <n v="3413000"/>
    <n v="7.464361111111112E-5"/>
    <n v="254.75864472222224"/>
  </r>
  <r>
    <d v="2017-11-28T00:00:00"/>
    <x v="5"/>
    <s v="Pen booknote"/>
    <s v="INR"/>
    <n v="262000"/>
    <n v="7.464361111111112E-5"/>
    <n v="19.556626111111115"/>
  </r>
  <r>
    <d v="2017-11-29T00:00:00"/>
    <x v="5"/>
    <s v="T-Shirt*24 for Training Participants"/>
    <s v="INR"/>
    <n v="1366000"/>
    <n v="7.464361111111112E-5"/>
    <n v="101.96317277777779"/>
  </r>
  <r>
    <d v="2017-10-30T00:00:00"/>
    <x v="5"/>
    <s v="Transport delivery"/>
    <s v="INR"/>
    <n v="48000"/>
    <n v="7.464361111111112E-5"/>
    <n v="3.5828933333333337"/>
  </r>
  <r>
    <d v="2017-11-03T00:00:00"/>
    <x v="5"/>
    <s v="Transport delivery"/>
    <s v="INR"/>
    <n v="50000"/>
    <n v="7.464361111111112E-5"/>
    <n v="3.7321805555555558"/>
  </r>
  <r>
    <d v="2017-11-02T00:00:00"/>
    <x v="5"/>
    <s v="Transport delivery for T-shirt"/>
    <s v="INR"/>
    <n v="43000"/>
    <n v="7.464361111111112E-5"/>
    <n v="3.2096752777777784"/>
  </r>
  <r>
    <d v="2017-11-24T00:00:00"/>
    <x v="5"/>
    <s v="Transport delivery for posters Jakarta"/>
    <s v="INR"/>
    <n v="100000"/>
    <n v="7.464361111111112E-5"/>
    <n v="7.4643611111111117"/>
  </r>
  <r>
    <d v="2017-10-04T00:00:00"/>
    <x v="2"/>
    <s v="Change Fees "/>
    <s v="INR"/>
    <n v="341625"/>
    <n v="7.464361111111112E-5"/>
    <n v="25.500123645833337"/>
  </r>
  <r>
    <d v="2017-12-02T00:00:00"/>
    <x v="4"/>
    <s v="Food Guest House for training team (50000/d/p)"/>
    <s v="INR"/>
    <n v="750000"/>
    <n v="7.464361111111112E-5"/>
    <n v="55.982708333333342"/>
  </r>
  <r>
    <d v="2017-11-27T00:00:00"/>
    <x v="4"/>
    <s v="Hotel Jakarta Focal point 27/11 (*7)"/>
    <s v="INR"/>
    <n v="2835000"/>
    <n v="7.464361111111112E-5"/>
    <n v="211.61463750000001"/>
  </r>
  <r>
    <d v="2017-12-02T00:00:00"/>
    <x v="4"/>
    <s v="Hotel SwissBell Merauke Dharmadi 2/11 Special price for Civil Servent"/>
    <s v="INR"/>
    <n v="722000"/>
    <n v="7.464361111111112E-5"/>
    <n v="53.892687222222229"/>
  </r>
  <r>
    <d v="2017-12-02T00:00:00"/>
    <x v="4"/>
    <s v="Hotel SwissBell Merauke Armelle 2/11"/>
    <s v="INR"/>
    <n v="900000"/>
    <n v="7.464361111111112E-5"/>
    <n v="67.17925000000001"/>
  </r>
  <r>
    <d v="2017-11-29T00:00:00"/>
    <x v="4"/>
    <s v="Hotel SwissBell Merauke Project team Burgess 30/11-2/12 Special price for Civil Servent"/>
    <s v="INR"/>
    <n v="2166000"/>
    <n v="7.464361111111112E-5"/>
    <n v="161.67806166666668"/>
  </r>
  <r>
    <d v="2017-12-09T00:00:00"/>
    <x v="4"/>
    <s v="Small money for rostrum sampling and delivery in Kumbe"/>
    <s v="INR"/>
    <n v="200000"/>
    <n v="7.464361111111112E-5"/>
    <n v="14.928722222222223"/>
  </r>
  <r>
    <d v="2017-12-10T00:00:00"/>
    <x v="0"/>
    <s v="Field material for Focal Points (rulers, gloves)"/>
    <s v="EUR"/>
    <n v="32.299999999999997"/>
    <n v="1.1785833333333333"/>
    <n v="38.068241666666665"/>
  </r>
  <r>
    <d v="2017-11-29T00:00:00"/>
    <x v="4"/>
    <s v="Hotel SwissBell Merauke Project team Jung 28-29/11"/>
    <s v="INR"/>
    <n v="2810980"/>
    <n v="7.464361111111112E-5"/>
    <n v="209.82169796111114"/>
  </r>
  <r>
    <d v="2017-11-29T00:00:00"/>
    <x v="4"/>
    <s v="Hotel SwissBell Merauke Project Team Burgess 28-29/11"/>
    <s v="INR"/>
    <n v="2548980"/>
    <n v="7.464361111111112E-5"/>
    <n v="190.26507185000003"/>
  </r>
  <r>
    <d v="2017-11-09T00:00:00"/>
    <x v="5"/>
    <s v="Permanent pens for training sessions"/>
    <s v="EUR"/>
    <n v="18.54"/>
    <n v="1.1785833333333333"/>
    <n v="21.850935"/>
  </r>
  <r>
    <d v="2017-11-20T00:00:00"/>
    <x v="5"/>
    <s v="Plastic sheets for lamination *200"/>
    <s v="EUR"/>
    <n v="38.770000000000003"/>
    <n v="1.1785833333333333"/>
    <n v="45.693675833333337"/>
  </r>
  <r>
    <d v="2017-12-12T00:00:00"/>
    <x v="5"/>
    <s v="Stickers printing (10500 units)"/>
    <s v="EUR"/>
    <n v="287"/>
    <n v="1.1785833333333333"/>
    <n v="338.25341666666668"/>
  </r>
  <r>
    <d v="2017-12-10T00:00:00"/>
    <x v="3"/>
    <s v="National Focal Point Indemnity (2000000 INR *7)"/>
    <s v="INR"/>
    <n v="14000000"/>
    <n v="7.464361111111112E-5"/>
    <n v="1045.0105555555556"/>
  </r>
  <r>
    <d v="2017-08-20T00:00:00"/>
    <x v="2"/>
    <s v="Telphone fees Team Project contacts"/>
    <s v="EUR"/>
    <n v="42.51"/>
    <n v="1.1785833333333333"/>
    <n v="50.101577499999998"/>
  </r>
  <r>
    <d v="2017-11-29T00:00:00"/>
    <x v="4"/>
    <s v="Fuel for field trip"/>
    <s v="INR"/>
    <n v="100000"/>
    <n v="7.464361111111112E-5"/>
    <n v="7.46436111111111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B11" firstHeaderRow="2" firstDataRow="2" firstDataCol="1"/>
  <pivotFields count="7">
    <pivotField numFmtId="166" showAll="0"/>
    <pivotField axis="axisRow" showAll="0">
      <items count="7">
        <item x="5"/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dataField="1" numFmtId="2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sur  Amount in USD " fld="6" baseField="0" baseItem="0" numFmtId="167"/>
  </dataFields>
  <formats count="2">
    <format dxfId="2">
      <pivotArea outline="0" collapsedLevelsAreSubtotals="1" fieldPosition="0"/>
    </format>
    <format dxfId="1">
      <pivotArea type="topRight" dataOnly="0" labelOnly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DD09A6-909A-F647-9DF2-820214B10F1E}" name="Table1" displayName="Table1" ref="A1:G12" totalsRowShown="0">
  <autoFilter ref="A1:G12" xr:uid="{F3725A2E-5F30-1148-9A16-1ECD2438BBD4}"/>
  <tableColumns count="7">
    <tableColumn id="1" xr3:uid="{8B614B82-7E93-F748-A56E-88EB067793D0}" name="Date (DD MMM YYYY)" dataDxfId="0"/>
    <tableColumn id="2" xr3:uid="{998EA559-4B1E-CD49-A3F7-97C0E1E8BAA9}" name="Budget Category"/>
    <tableColumn id="3" xr3:uid="{50F3B347-42B6-7B4A-AB3A-39E6EAA27530}" name="Description"/>
    <tableColumn id="4" xr3:uid="{FC9F2A5B-6029-4A49-9A48-7FEDB03D5DED}" name="Curency"/>
    <tableColumn id="5" xr3:uid="{124C9B92-48DC-7245-B09E-B473DA592ED2}" name="Amount in original currency"/>
    <tableColumn id="6" xr3:uid="{798A65F6-11BF-D34F-9689-9E0730901D62}" name="Exchange rate"/>
    <tableColumn id="7" xr3:uid="{EF23CE04-6D88-DC47-85F2-979DF326904D}" name=" Amount in USD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4B66-62EA-F34D-A107-7AD524D237AB}">
  <dimension ref="A1:G12"/>
  <sheetViews>
    <sheetView workbookViewId="0">
      <selection activeCell="B17" sqref="B17"/>
    </sheetView>
  </sheetViews>
  <sheetFormatPr baseColWidth="10" defaultRowHeight="16"/>
  <cols>
    <col min="1" max="1" width="22" customWidth="1"/>
    <col min="2" max="2" width="17.1640625" customWidth="1"/>
    <col min="3" max="3" width="12.83203125" customWidth="1"/>
    <col min="5" max="5" width="26.1640625" customWidth="1"/>
    <col min="6" max="6" width="15.1640625" customWidth="1"/>
    <col min="7" max="7" width="17.1640625" customWidth="1"/>
  </cols>
  <sheetData>
    <row r="1" spans="1:7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>
      <c r="A2" s="69">
        <v>43081</v>
      </c>
      <c r="B2" t="s">
        <v>39</v>
      </c>
      <c r="C2" t="s">
        <v>60</v>
      </c>
      <c r="D2" t="s">
        <v>13</v>
      </c>
      <c r="E2">
        <v>287</v>
      </c>
      <c r="F2">
        <v>1.1785833333333333</v>
      </c>
      <c r="G2">
        <v>338.25341666666668</v>
      </c>
    </row>
    <row r="3" spans="1:7">
      <c r="A3" s="69">
        <v>43059</v>
      </c>
      <c r="B3" t="s">
        <v>39</v>
      </c>
      <c r="C3" t="s">
        <v>43</v>
      </c>
      <c r="D3" t="s">
        <v>13</v>
      </c>
      <c r="E3">
        <v>38.770000000000003</v>
      </c>
      <c r="F3">
        <v>1.1785833333333333</v>
      </c>
      <c r="G3">
        <v>45.693675833333337</v>
      </c>
    </row>
    <row r="4" spans="1:7">
      <c r="A4" s="69">
        <v>43048</v>
      </c>
      <c r="B4" t="s">
        <v>39</v>
      </c>
      <c r="C4" t="s">
        <v>59</v>
      </c>
      <c r="D4" t="s">
        <v>13</v>
      </c>
      <c r="E4">
        <v>18.54</v>
      </c>
      <c r="F4">
        <v>1.1785833333333333</v>
      </c>
      <c r="G4">
        <v>21.850935</v>
      </c>
    </row>
    <row r="5" spans="1:7">
      <c r="A5" s="69">
        <v>43063</v>
      </c>
      <c r="B5" t="s">
        <v>39</v>
      </c>
      <c r="C5" t="s">
        <v>33</v>
      </c>
      <c r="D5" t="s">
        <v>38</v>
      </c>
      <c r="E5">
        <v>100000</v>
      </c>
      <c r="F5">
        <v>7.464361111111112E-5</v>
      </c>
      <c r="G5">
        <v>7.4643611111111117</v>
      </c>
    </row>
    <row r="6" spans="1:7">
      <c r="A6" s="69">
        <v>43041</v>
      </c>
      <c r="B6" t="s">
        <v>39</v>
      </c>
      <c r="C6" t="s">
        <v>62</v>
      </c>
      <c r="D6" t="s">
        <v>38</v>
      </c>
      <c r="E6">
        <v>43000</v>
      </c>
      <c r="F6">
        <v>7.464361111111112E-5</v>
      </c>
      <c r="G6">
        <v>3.2096752777777784</v>
      </c>
    </row>
    <row r="7" spans="1:7">
      <c r="A7" s="69">
        <v>43042</v>
      </c>
      <c r="B7" t="s">
        <v>39</v>
      </c>
      <c r="C7" t="s">
        <v>32</v>
      </c>
      <c r="D7" t="s">
        <v>38</v>
      </c>
      <c r="E7">
        <v>50000</v>
      </c>
      <c r="F7">
        <v>7.464361111111112E-5</v>
      </c>
      <c r="G7">
        <v>3.7321805555555558</v>
      </c>
    </row>
    <row r="8" spans="1:7">
      <c r="A8" s="69">
        <v>43038</v>
      </c>
      <c r="B8" t="s">
        <v>39</v>
      </c>
      <c r="C8" t="s">
        <v>32</v>
      </c>
      <c r="D8" t="s">
        <v>38</v>
      </c>
      <c r="E8">
        <v>48000</v>
      </c>
      <c r="F8">
        <v>7.464361111111112E-5</v>
      </c>
      <c r="G8">
        <v>3.5828933333333337</v>
      </c>
    </row>
    <row r="9" spans="1:7">
      <c r="A9" s="69">
        <v>43068</v>
      </c>
      <c r="B9" t="s">
        <v>39</v>
      </c>
      <c r="C9" t="s">
        <v>41</v>
      </c>
      <c r="D9" t="s">
        <v>38</v>
      </c>
      <c r="E9">
        <v>1366000</v>
      </c>
      <c r="F9">
        <v>7.464361111111112E-5</v>
      </c>
      <c r="G9">
        <v>101.96317277777779</v>
      </c>
    </row>
    <row r="10" spans="1:7">
      <c r="A10" s="69">
        <v>43067</v>
      </c>
      <c r="B10" t="s">
        <v>39</v>
      </c>
      <c r="C10" t="s">
        <v>31</v>
      </c>
      <c r="D10" t="s">
        <v>38</v>
      </c>
      <c r="E10">
        <v>262000</v>
      </c>
      <c r="F10">
        <v>7.464361111111112E-5</v>
      </c>
      <c r="G10">
        <v>19.556626111111115</v>
      </c>
    </row>
    <row r="11" spans="1:7">
      <c r="A11" s="69">
        <v>43066</v>
      </c>
      <c r="B11" t="s">
        <v>39</v>
      </c>
      <c r="C11" t="s">
        <v>40</v>
      </c>
      <c r="D11" t="s">
        <v>38</v>
      </c>
      <c r="E11">
        <v>3413000</v>
      </c>
      <c r="F11">
        <v>7.464361111111112E-5</v>
      </c>
      <c r="G11">
        <v>254.75864472222224</v>
      </c>
    </row>
    <row r="12" spans="1:7">
      <c r="A12" s="69">
        <v>43068</v>
      </c>
      <c r="B12" t="s">
        <v>39</v>
      </c>
      <c r="C12" t="s">
        <v>26</v>
      </c>
      <c r="D12" t="s">
        <v>13</v>
      </c>
      <c r="E12">
        <v>112.78</v>
      </c>
      <c r="F12">
        <v>1.1785833333333333</v>
      </c>
      <c r="G12">
        <v>132.92062833333333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1"/>
  <sheetViews>
    <sheetView workbookViewId="0">
      <selection activeCell="B11" sqref="B11"/>
    </sheetView>
  </sheetViews>
  <sheetFormatPr baseColWidth="10" defaultColWidth="11" defaultRowHeight="16"/>
  <cols>
    <col min="1" max="1" width="32.5" customWidth="1"/>
    <col min="2" max="2" width="10.83203125" style="38" bestFit="1" customWidth="1"/>
  </cols>
  <sheetData>
    <row r="3" spans="1:3">
      <c r="A3" s="14" t="s">
        <v>17</v>
      </c>
    </row>
    <row r="4" spans="1:3">
      <c r="A4" s="14" t="s">
        <v>14</v>
      </c>
      <c r="B4" t="s">
        <v>16</v>
      </c>
    </row>
    <row r="5" spans="1:3">
      <c r="A5" s="1" t="s">
        <v>39</v>
      </c>
      <c r="B5" s="38">
        <v>932.98620972222238</v>
      </c>
    </row>
    <row r="6" spans="1:3">
      <c r="A6" s="1" t="s">
        <v>46</v>
      </c>
      <c r="B6" s="38">
        <v>3918.2286111111111</v>
      </c>
    </row>
    <row r="7" spans="1:3">
      <c r="A7" s="1" t="s">
        <v>34</v>
      </c>
      <c r="B7" s="38">
        <v>2060.8708166666665</v>
      </c>
    </row>
    <row r="8" spans="1:3">
      <c r="A8" s="1" t="s">
        <v>47</v>
      </c>
      <c r="B8" s="38">
        <v>681.37831111111109</v>
      </c>
    </row>
    <row r="9" spans="1:3">
      <c r="A9" s="1" t="s">
        <v>3</v>
      </c>
      <c r="B9" s="38">
        <v>148.02171836805556</v>
      </c>
    </row>
    <row r="10" spans="1:3">
      <c r="A10" s="1" t="s">
        <v>48</v>
      </c>
      <c r="B10" s="38">
        <v>5400.9458115999996</v>
      </c>
    </row>
    <row r="11" spans="1:3">
      <c r="A11" s="1" t="s">
        <v>15</v>
      </c>
      <c r="B11" s="38">
        <v>13142.431478579167</v>
      </c>
      <c r="C11" s="70" t="s">
        <v>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tabSelected="1" zoomScale="70" zoomScaleNormal="70" workbookViewId="0">
      <selection activeCell="B56" sqref="B56"/>
    </sheetView>
  </sheetViews>
  <sheetFormatPr baseColWidth="10" defaultColWidth="10.83203125" defaultRowHeight="16"/>
  <cols>
    <col min="1" max="1" width="13" style="22" customWidth="1"/>
    <col min="2" max="2" width="27.5" style="20" customWidth="1"/>
    <col min="3" max="3" width="77" style="17" customWidth="1"/>
    <col min="4" max="4" width="6.33203125" style="6" customWidth="1"/>
    <col min="5" max="5" width="16.5" style="6" customWidth="1"/>
    <col min="6" max="6" width="12.1640625" style="41" bestFit="1" customWidth="1"/>
    <col min="7" max="7" width="17.6640625" style="6" customWidth="1"/>
    <col min="8" max="26" width="10.83203125" style="23"/>
    <col min="27" max="16384" width="10.83203125" style="3"/>
  </cols>
  <sheetData>
    <row r="1" spans="1:26" ht="18">
      <c r="A1" s="65" t="s">
        <v>5</v>
      </c>
      <c r="B1" s="65"/>
      <c r="C1" s="65"/>
      <c r="D1" s="65"/>
      <c r="E1" s="65"/>
      <c r="F1" s="65"/>
      <c r="G1" s="65"/>
    </row>
    <row r="2" spans="1:26" ht="18">
      <c r="A2" s="9"/>
      <c r="B2" s="15"/>
      <c r="C2" s="24"/>
      <c r="D2" s="4"/>
      <c r="E2" s="18"/>
      <c r="F2" s="39"/>
      <c r="G2" s="7"/>
    </row>
    <row r="3" spans="1:26">
      <c r="A3" s="10" t="s">
        <v>0</v>
      </c>
      <c r="B3" s="66" t="s">
        <v>71</v>
      </c>
      <c r="C3" s="67"/>
      <c r="D3" s="67"/>
      <c r="E3" s="67"/>
      <c r="F3" s="67"/>
      <c r="G3" s="68"/>
    </row>
    <row r="4" spans="1:26">
      <c r="A4" s="11" t="s">
        <v>1</v>
      </c>
      <c r="B4" s="66" t="s">
        <v>71</v>
      </c>
      <c r="C4" s="67"/>
      <c r="D4" s="67"/>
      <c r="E4" s="67"/>
      <c r="F4" s="67"/>
      <c r="G4" s="68"/>
    </row>
    <row r="5" spans="1:26">
      <c r="A5" s="8" t="s">
        <v>2</v>
      </c>
      <c r="B5" s="66" t="s">
        <v>72</v>
      </c>
      <c r="C5" s="67"/>
      <c r="D5" s="67"/>
      <c r="E5" s="67"/>
      <c r="F5" s="67"/>
      <c r="G5" s="68"/>
    </row>
    <row r="6" spans="1:26">
      <c r="A6" s="5"/>
      <c r="B6" s="16"/>
      <c r="C6" s="2"/>
      <c r="D6" s="5"/>
      <c r="E6" s="19"/>
      <c r="F6" s="40"/>
      <c r="G6" s="13"/>
    </row>
    <row r="7" spans="1:26">
      <c r="A7" s="21" t="s">
        <v>18</v>
      </c>
      <c r="B7" s="19"/>
      <c r="C7" s="13"/>
      <c r="D7" s="5"/>
    </row>
    <row r="8" spans="1:26" ht="17" thickBot="1">
      <c r="A8" s="21"/>
      <c r="B8" s="19"/>
      <c r="C8" s="13"/>
      <c r="D8" s="5"/>
    </row>
    <row r="9" spans="1:26" s="12" customFormat="1" ht="33" thickBot="1">
      <c r="A9" s="45" t="s">
        <v>6</v>
      </c>
      <c r="B9" s="27" t="s">
        <v>7</v>
      </c>
      <c r="C9" s="47" t="s">
        <v>8</v>
      </c>
      <c r="D9" s="26" t="s">
        <v>9</v>
      </c>
      <c r="E9" s="51" t="s">
        <v>10</v>
      </c>
      <c r="F9" s="42" t="s">
        <v>11</v>
      </c>
      <c r="G9" s="56" t="s">
        <v>12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12" customFormat="1">
      <c r="A10" s="46">
        <v>42985</v>
      </c>
      <c r="B10" s="29" t="s">
        <v>47</v>
      </c>
      <c r="C10" s="48" t="s">
        <v>54</v>
      </c>
      <c r="D10" s="37" t="s">
        <v>38</v>
      </c>
      <c r="E10" s="52">
        <v>2000000</v>
      </c>
      <c r="F10" s="43">
        <v>7.464361111111112E-5</v>
      </c>
      <c r="G10" s="55">
        <f t="shared" ref="G10:G51" si="0">E10*F10</f>
        <v>149.28722222222225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28" customFormat="1" ht="17">
      <c r="A11" s="46">
        <v>43016</v>
      </c>
      <c r="B11" s="36" t="s">
        <v>34</v>
      </c>
      <c r="C11" s="49" t="s">
        <v>20</v>
      </c>
      <c r="D11" s="37" t="s">
        <v>13</v>
      </c>
      <c r="E11" s="52">
        <v>119.8</v>
      </c>
      <c r="F11" s="43">
        <v>1.1785833333333333</v>
      </c>
      <c r="G11" s="55">
        <f t="shared" si="0"/>
        <v>141.19428333333332</v>
      </c>
    </row>
    <row r="12" spans="1:26" s="28" customFormat="1" ht="17">
      <c r="A12" s="46">
        <v>43049</v>
      </c>
      <c r="B12" s="36" t="s">
        <v>34</v>
      </c>
      <c r="C12" s="49" t="s">
        <v>21</v>
      </c>
      <c r="D12" s="23" t="s">
        <v>13</v>
      </c>
      <c r="E12" s="52">
        <v>829</v>
      </c>
      <c r="F12" s="43">
        <v>1.1785833333333333</v>
      </c>
      <c r="G12" s="55">
        <f t="shared" si="0"/>
        <v>977.0455833333333</v>
      </c>
    </row>
    <row r="13" spans="1:26" customFormat="1" ht="17">
      <c r="A13" s="46">
        <v>43010</v>
      </c>
      <c r="B13" s="29" t="s">
        <v>47</v>
      </c>
      <c r="C13" s="50" t="s">
        <v>22</v>
      </c>
      <c r="D13" s="23" t="s">
        <v>13</v>
      </c>
      <c r="E13" s="52">
        <v>317</v>
      </c>
      <c r="F13" s="43">
        <v>1.1785833333333333</v>
      </c>
      <c r="G13" s="55">
        <f t="shared" si="0"/>
        <v>373.61091666666664</v>
      </c>
    </row>
    <row r="14" spans="1:26" customFormat="1">
      <c r="A14" s="46">
        <v>42979</v>
      </c>
      <c r="B14" s="29" t="s">
        <v>3</v>
      </c>
      <c r="C14" s="49" t="s">
        <v>23</v>
      </c>
      <c r="D14" s="23" t="s">
        <v>13</v>
      </c>
      <c r="E14" s="52">
        <v>15.2</v>
      </c>
      <c r="F14" s="43">
        <v>1.1785833333333333</v>
      </c>
      <c r="G14" s="55">
        <f t="shared" si="0"/>
        <v>17.914466666666666</v>
      </c>
    </row>
    <row r="15" spans="1:26" customFormat="1">
      <c r="A15" s="46">
        <v>43055</v>
      </c>
      <c r="B15" s="29" t="s">
        <v>47</v>
      </c>
      <c r="C15" s="49" t="s">
        <v>45</v>
      </c>
      <c r="D15" s="23" t="s">
        <v>13</v>
      </c>
      <c r="E15" s="52">
        <v>99</v>
      </c>
      <c r="F15" s="43">
        <v>1.1785833333333333</v>
      </c>
      <c r="G15" s="55">
        <f t="shared" si="0"/>
        <v>116.67975</v>
      </c>
    </row>
    <row r="16" spans="1:26" s="28" customFormat="1">
      <c r="A16" s="46">
        <v>42997</v>
      </c>
      <c r="B16" s="29" t="s">
        <v>46</v>
      </c>
      <c r="C16" s="49" t="s">
        <v>44</v>
      </c>
      <c r="D16" s="23" t="s">
        <v>19</v>
      </c>
      <c r="E16" s="53">
        <v>1500</v>
      </c>
      <c r="F16" s="43">
        <v>1</v>
      </c>
      <c r="G16" s="55">
        <f t="shared" si="0"/>
        <v>1500</v>
      </c>
    </row>
    <row r="17" spans="1:7" s="28" customFormat="1">
      <c r="A17" s="46">
        <v>43081</v>
      </c>
      <c r="B17" s="29" t="s">
        <v>46</v>
      </c>
      <c r="C17" s="49" t="s">
        <v>25</v>
      </c>
      <c r="D17" s="23" t="s">
        <v>19</v>
      </c>
      <c r="E17" s="53">
        <v>500</v>
      </c>
      <c r="F17" s="43">
        <v>1</v>
      </c>
      <c r="G17" s="55">
        <f t="shared" si="0"/>
        <v>500</v>
      </c>
    </row>
    <row r="18" spans="1:7" s="28" customFormat="1" ht="17">
      <c r="A18" s="46">
        <v>43061</v>
      </c>
      <c r="B18" s="36" t="s">
        <v>48</v>
      </c>
      <c r="C18" s="49" t="s">
        <v>56</v>
      </c>
      <c r="D18" s="23" t="s">
        <v>13</v>
      </c>
      <c r="E18" s="53">
        <v>13.5</v>
      </c>
      <c r="F18" s="43">
        <v>1.1785833333333333</v>
      </c>
      <c r="G18" s="55">
        <f t="shared" si="0"/>
        <v>15.910874999999999</v>
      </c>
    </row>
    <row r="19" spans="1:7" s="28" customFormat="1" ht="17">
      <c r="A19" s="46">
        <v>43061</v>
      </c>
      <c r="B19" s="36" t="s">
        <v>34</v>
      </c>
      <c r="C19" s="49" t="s">
        <v>35</v>
      </c>
      <c r="D19" s="23" t="s">
        <v>13</v>
      </c>
      <c r="E19" s="53">
        <v>50</v>
      </c>
      <c r="F19" s="43">
        <v>1.1785833333333333</v>
      </c>
      <c r="G19" s="55">
        <f t="shared" si="0"/>
        <v>58.929166666666667</v>
      </c>
    </row>
    <row r="20" spans="1:7" s="28" customFormat="1" ht="17">
      <c r="A20" s="46">
        <v>43064</v>
      </c>
      <c r="B20" s="36" t="s">
        <v>34</v>
      </c>
      <c r="C20" s="49" t="s">
        <v>36</v>
      </c>
      <c r="D20" s="23" t="s">
        <v>13</v>
      </c>
      <c r="E20" s="53">
        <v>35</v>
      </c>
      <c r="F20" s="43">
        <v>1.1785833333333333</v>
      </c>
      <c r="G20" s="55">
        <f t="shared" si="0"/>
        <v>41.250416666666666</v>
      </c>
    </row>
    <row r="21" spans="1:7" s="28" customFormat="1" ht="17">
      <c r="A21" s="46">
        <v>43065</v>
      </c>
      <c r="B21" s="36" t="s">
        <v>48</v>
      </c>
      <c r="C21" s="49" t="s">
        <v>52</v>
      </c>
      <c r="D21" s="23" t="s">
        <v>38</v>
      </c>
      <c r="E21" s="53">
        <v>300000</v>
      </c>
      <c r="F21" s="43">
        <v>7.464361111111112E-5</v>
      </c>
      <c r="G21" s="55">
        <f t="shared" ref="G21" si="1">E21*F21</f>
        <v>22.393083333333337</v>
      </c>
    </row>
    <row r="22" spans="1:7" s="28" customFormat="1" ht="17">
      <c r="A22" s="46">
        <v>43066</v>
      </c>
      <c r="B22" s="36" t="s">
        <v>48</v>
      </c>
      <c r="C22" s="49" t="s">
        <v>37</v>
      </c>
      <c r="D22" s="23" t="s">
        <v>38</v>
      </c>
      <c r="E22" s="53">
        <v>200000</v>
      </c>
      <c r="F22" s="43">
        <v>7.464361111111112E-5</v>
      </c>
      <c r="G22" s="55">
        <f t="shared" si="0"/>
        <v>14.928722222222223</v>
      </c>
    </row>
    <row r="23" spans="1:7" s="28" customFormat="1" ht="17">
      <c r="A23" s="46">
        <v>43062</v>
      </c>
      <c r="B23" s="36" t="s">
        <v>34</v>
      </c>
      <c r="C23" s="49" t="s">
        <v>63</v>
      </c>
      <c r="D23" s="23" t="s">
        <v>13</v>
      </c>
      <c r="E23" s="53">
        <v>64</v>
      </c>
      <c r="F23" s="43">
        <v>1.1785833333333333</v>
      </c>
      <c r="G23" s="55">
        <f t="shared" si="0"/>
        <v>75.429333333333332</v>
      </c>
    </row>
    <row r="24" spans="1:7" s="28" customFormat="1" ht="17">
      <c r="A24" s="46">
        <v>43068</v>
      </c>
      <c r="B24" s="36" t="s">
        <v>48</v>
      </c>
      <c r="C24" s="49" t="s">
        <v>69</v>
      </c>
      <c r="D24" s="23" t="s">
        <v>38</v>
      </c>
      <c r="E24" s="53">
        <v>1230770</v>
      </c>
      <c r="F24" s="43">
        <v>7.464361111111112E-5</v>
      </c>
      <c r="G24" s="55">
        <f t="shared" si="0"/>
        <v>91.869117247222235</v>
      </c>
    </row>
    <row r="25" spans="1:7" s="28" customFormat="1" ht="18" customHeight="1">
      <c r="A25" s="46">
        <v>43068</v>
      </c>
      <c r="B25" s="36" t="s">
        <v>39</v>
      </c>
      <c r="C25" s="49" t="s">
        <v>26</v>
      </c>
      <c r="D25" s="23" t="s">
        <v>13</v>
      </c>
      <c r="E25" s="53">
        <v>112.78</v>
      </c>
      <c r="F25" s="43">
        <v>1.1785833333333333</v>
      </c>
      <c r="G25" s="55">
        <f t="shared" si="0"/>
        <v>132.92062833333333</v>
      </c>
    </row>
    <row r="26" spans="1:7" s="28" customFormat="1" ht="17">
      <c r="A26" s="46">
        <v>43068</v>
      </c>
      <c r="B26" s="36" t="s">
        <v>48</v>
      </c>
      <c r="C26" s="49" t="s">
        <v>67</v>
      </c>
      <c r="D26" s="23" t="s">
        <v>38</v>
      </c>
      <c r="E26" s="53">
        <v>300000</v>
      </c>
      <c r="F26" s="43">
        <v>7.4643611111111093E-5</v>
      </c>
      <c r="G26" s="55">
        <f t="shared" si="0"/>
        <v>22.39308333333333</v>
      </c>
    </row>
    <row r="27" spans="1:7" s="28" customFormat="1" ht="17">
      <c r="A27" s="46">
        <v>43068</v>
      </c>
      <c r="B27" s="36" t="s">
        <v>48</v>
      </c>
      <c r="C27" s="49" t="s">
        <v>64</v>
      </c>
      <c r="D27" s="23" t="s">
        <v>38</v>
      </c>
      <c r="E27" s="53">
        <v>1444000</v>
      </c>
      <c r="F27" s="43">
        <v>7.464361111111112E-5</v>
      </c>
      <c r="G27" s="55">
        <f>E27*F27</f>
        <v>107.78537444444446</v>
      </c>
    </row>
    <row r="28" spans="1:7" s="28" customFormat="1" ht="17">
      <c r="A28" s="46">
        <v>43070</v>
      </c>
      <c r="B28" s="36" t="s">
        <v>48</v>
      </c>
      <c r="C28" s="49" t="s">
        <v>27</v>
      </c>
      <c r="D28" s="23" t="s">
        <v>38</v>
      </c>
      <c r="E28" s="49">
        <v>320000</v>
      </c>
      <c r="F28" s="43">
        <v>7.464361111111112E-5</v>
      </c>
      <c r="G28" s="55">
        <f t="shared" si="0"/>
        <v>23.885955555555558</v>
      </c>
    </row>
    <row r="29" spans="1:7" s="28" customFormat="1" ht="17">
      <c r="A29" s="46">
        <v>43070</v>
      </c>
      <c r="B29" s="36" t="s">
        <v>48</v>
      </c>
      <c r="C29" s="49" t="s">
        <v>28</v>
      </c>
      <c r="D29" s="23" t="s">
        <v>38</v>
      </c>
      <c r="E29" s="49">
        <v>200000</v>
      </c>
      <c r="F29" s="43">
        <v>7.464361111111112E-5</v>
      </c>
      <c r="G29" s="55">
        <f t="shared" si="0"/>
        <v>14.928722222222223</v>
      </c>
    </row>
    <row r="30" spans="1:7" s="28" customFormat="1" ht="17">
      <c r="A30" s="46">
        <v>43056</v>
      </c>
      <c r="B30" s="36" t="s">
        <v>47</v>
      </c>
      <c r="C30" s="49" t="s">
        <v>29</v>
      </c>
      <c r="D30" s="23" t="s">
        <v>38</v>
      </c>
      <c r="E30" s="49">
        <v>50000</v>
      </c>
      <c r="F30" s="43">
        <v>7.464361111111112E-5</v>
      </c>
      <c r="G30" s="55">
        <f t="shared" si="0"/>
        <v>3.7321805555555558</v>
      </c>
    </row>
    <row r="31" spans="1:7" s="28" customFormat="1" ht="17">
      <c r="A31" s="46">
        <v>43057</v>
      </c>
      <c r="B31" s="36" t="s">
        <v>48</v>
      </c>
      <c r="C31" s="49" t="s">
        <v>42</v>
      </c>
      <c r="D31" s="23" t="s">
        <v>38</v>
      </c>
      <c r="E31" s="49">
        <f>2000000*7</f>
        <v>14000000</v>
      </c>
      <c r="F31" s="43">
        <v>7.464361111111112E-5</v>
      </c>
      <c r="G31" s="55">
        <f t="shared" si="0"/>
        <v>1045.0105555555556</v>
      </c>
    </row>
    <row r="32" spans="1:7" s="28" customFormat="1">
      <c r="A32" s="46">
        <v>43058</v>
      </c>
      <c r="B32" s="29" t="s">
        <v>46</v>
      </c>
      <c r="C32" s="49" t="s">
        <v>50</v>
      </c>
      <c r="D32" s="23" t="s">
        <v>38</v>
      </c>
      <c r="E32" s="49">
        <v>3000000</v>
      </c>
      <c r="F32" s="43">
        <v>7.464361111111112E-5</v>
      </c>
      <c r="G32" s="55">
        <f t="shared" si="0"/>
        <v>223.93083333333337</v>
      </c>
    </row>
    <row r="33" spans="1:7" s="28" customFormat="1">
      <c r="A33" s="46">
        <v>43059</v>
      </c>
      <c r="B33" s="29" t="s">
        <v>46</v>
      </c>
      <c r="C33" s="49" t="s">
        <v>51</v>
      </c>
      <c r="D33" s="23" t="s">
        <v>38</v>
      </c>
      <c r="E33" s="49">
        <v>2000000</v>
      </c>
      <c r="F33" s="43">
        <v>7.464361111111112E-5</v>
      </c>
      <c r="G33" s="55">
        <f t="shared" si="0"/>
        <v>149.28722222222225</v>
      </c>
    </row>
    <row r="34" spans="1:7" s="28" customFormat="1" ht="17">
      <c r="A34" s="46">
        <v>43060</v>
      </c>
      <c r="B34" s="36" t="s">
        <v>48</v>
      </c>
      <c r="C34" s="49" t="s">
        <v>49</v>
      </c>
      <c r="D34" s="23" t="s">
        <v>38</v>
      </c>
      <c r="E34" s="49">
        <v>2800000</v>
      </c>
      <c r="F34" s="43">
        <v>7.464361111111112E-5</v>
      </c>
      <c r="G34" s="55">
        <f t="shared" si="0"/>
        <v>209.00211111111113</v>
      </c>
    </row>
    <row r="35" spans="1:7" s="28" customFormat="1" ht="17">
      <c r="A35" s="46">
        <v>43023</v>
      </c>
      <c r="B35" s="36" t="s">
        <v>48</v>
      </c>
      <c r="C35" s="49" t="s">
        <v>68</v>
      </c>
      <c r="D35" s="23" t="s">
        <v>38</v>
      </c>
      <c r="E35" s="49">
        <v>10350000</v>
      </c>
      <c r="F35" s="43">
        <v>7.464361111111112E-5</v>
      </c>
      <c r="G35" s="55">
        <f t="shared" si="0"/>
        <v>772.56137500000011</v>
      </c>
    </row>
    <row r="36" spans="1:7" s="28" customFormat="1" ht="17">
      <c r="A36" s="46">
        <v>43065</v>
      </c>
      <c r="B36" s="36" t="s">
        <v>3</v>
      </c>
      <c r="C36" s="49" t="s">
        <v>30</v>
      </c>
      <c r="D36" s="23" t="s">
        <v>38</v>
      </c>
      <c r="E36" s="49">
        <v>80000</v>
      </c>
      <c r="F36" s="43">
        <v>7.464361111111112E-5</v>
      </c>
      <c r="G36" s="55">
        <f t="shared" si="0"/>
        <v>5.9714888888888895</v>
      </c>
    </row>
    <row r="37" spans="1:7" s="28" customFormat="1" ht="17">
      <c r="A37" s="46">
        <v>43066</v>
      </c>
      <c r="B37" s="36" t="s">
        <v>39</v>
      </c>
      <c r="C37" s="49" t="s">
        <v>40</v>
      </c>
      <c r="D37" s="23" t="s">
        <v>38</v>
      </c>
      <c r="E37" s="49">
        <f>1506500+1906500</f>
        <v>3413000</v>
      </c>
      <c r="F37" s="43">
        <v>7.464361111111112E-5</v>
      </c>
      <c r="G37" s="55">
        <f t="shared" si="0"/>
        <v>254.75864472222224</v>
      </c>
    </row>
    <row r="38" spans="1:7" s="28" customFormat="1" ht="20" customHeight="1">
      <c r="A38" s="46">
        <v>43067</v>
      </c>
      <c r="B38" s="36" t="s">
        <v>39</v>
      </c>
      <c r="C38" s="49" t="s">
        <v>31</v>
      </c>
      <c r="D38" s="23" t="s">
        <v>38</v>
      </c>
      <c r="E38" s="49">
        <v>262000</v>
      </c>
      <c r="F38" s="43">
        <v>7.464361111111112E-5</v>
      </c>
      <c r="G38" s="55">
        <f t="shared" si="0"/>
        <v>19.556626111111115</v>
      </c>
    </row>
    <row r="39" spans="1:7" s="28" customFormat="1" ht="18" customHeight="1">
      <c r="A39" s="46">
        <v>43063</v>
      </c>
      <c r="B39" s="36" t="s">
        <v>39</v>
      </c>
      <c r="C39" s="49" t="s">
        <v>33</v>
      </c>
      <c r="D39" s="23" t="s">
        <v>38</v>
      </c>
      <c r="E39" s="49">
        <v>100000</v>
      </c>
      <c r="F39" s="43">
        <v>7.464361111111112E-5</v>
      </c>
      <c r="G39" s="55">
        <f t="shared" si="0"/>
        <v>7.4643611111111117</v>
      </c>
    </row>
    <row r="40" spans="1:7" s="28" customFormat="1" ht="18" customHeight="1">
      <c r="A40" s="46">
        <v>43012</v>
      </c>
      <c r="B40" s="36" t="s">
        <v>3</v>
      </c>
      <c r="C40" s="49" t="s">
        <v>24</v>
      </c>
      <c r="D40" s="23" t="s">
        <v>38</v>
      </c>
      <c r="E40" s="49">
        <v>341625</v>
      </c>
      <c r="F40" s="43">
        <v>7.464361111111112E-5</v>
      </c>
      <c r="G40" s="55">
        <f t="shared" si="0"/>
        <v>25.500123645833337</v>
      </c>
    </row>
    <row r="41" spans="1:7" s="28" customFormat="1" ht="18" customHeight="1">
      <c r="A41" s="46">
        <v>43071</v>
      </c>
      <c r="B41" s="36" t="s">
        <v>48</v>
      </c>
      <c r="C41" s="49" t="s">
        <v>55</v>
      </c>
      <c r="D41" s="23" t="s">
        <v>38</v>
      </c>
      <c r="E41" s="49">
        <f>5*50000*3</f>
        <v>750000</v>
      </c>
      <c r="F41" s="43">
        <v>7.464361111111112E-5</v>
      </c>
      <c r="G41" s="55">
        <f t="shared" si="0"/>
        <v>55.982708333333342</v>
      </c>
    </row>
    <row r="42" spans="1:7" s="28" customFormat="1" ht="17">
      <c r="A42" s="46">
        <v>43078</v>
      </c>
      <c r="B42" s="36" t="s">
        <v>48</v>
      </c>
      <c r="C42" s="49" t="s">
        <v>53</v>
      </c>
      <c r="D42" s="23" t="s">
        <v>38</v>
      </c>
      <c r="E42" s="49">
        <v>200000</v>
      </c>
      <c r="F42" s="43">
        <v>7.464361111111112E-5</v>
      </c>
      <c r="G42" s="55">
        <f t="shared" si="0"/>
        <v>14.928722222222223</v>
      </c>
    </row>
    <row r="43" spans="1:7" s="28" customFormat="1" ht="17">
      <c r="A43" s="46">
        <v>43079</v>
      </c>
      <c r="B43" s="36" t="s">
        <v>47</v>
      </c>
      <c r="C43" s="49" t="s">
        <v>58</v>
      </c>
      <c r="D43" s="23" t="s">
        <v>13</v>
      </c>
      <c r="E43" s="54">
        <v>32.299999999999997</v>
      </c>
      <c r="F43" s="43">
        <v>1.1785833333333333</v>
      </c>
      <c r="G43" s="55">
        <f t="shared" si="0"/>
        <v>38.068241666666665</v>
      </c>
    </row>
    <row r="44" spans="1:7" s="28" customFormat="1" ht="17">
      <c r="A44" s="46">
        <v>43068</v>
      </c>
      <c r="B44" s="36" t="s">
        <v>48</v>
      </c>
      <c r="C44" s="49" t="s">
        <v>65</v>
      </c>
      <c r="D44" s="23" t="s">
        <v>38</v>
      </c>
      <c r="E44" s="49">
        <v>2810980</v>
      </c>
      <c r="F44" s="43">
        <v>7.464361111111112E-5</v>
      </c>
      <c r="G44" s="55">
        <f t="shared" si="0"/>
        <v>209.82169796111114</v>
      </c>
    </row>
    <row r="45" spans="1:7" s="28" customFormat="1" ht="17">
      <c r="A45" s="46">
        <v>43068</v>
      </c>
      <c r="B45" s="36" t="s">
        <v>48</v>
      </c>
      <c r="C45" s="49" t="s">
        <v>66</v>
      </c>
      <c r="D45" s="23" t="s">
        <v>38</v>
      </c>
      <c r="E45" s="49">
        <v>2548980</v>
      </c>
      <c r="F45" s="43">
        <v>7.464361111111112E-5</v>
      </c>
      <c r="G45" s="55">
        <f t="shared" si="0"/>
        <v>190.26507185000003</v>
      </c>
    </row>
    <row r="46" spans="1:7" customFormat="1" ht="17">
      <c r="A46" s="46">
        <v>43048</v>
      </c>
      <c r="B46" s="36" t="s">
        <v>39</v>
      </c>
      <c r="C46" s="49" t="s">
        <v>59</v>
      </c>
      <c r="D46" s="23" t="s">
        <v>13</v>
      </c>
      <c r="E46" s="55">
        <v>18.54</v>
      </c>
      <c r="F46" s="43">
        <v>1.1785833333333333</v>
      </c>
      <c r="G46" s="55">
        <f t="shared" si="0"/>
        <v>21.850935</v>
      </c>
    </row>
    <row r="47" spans="1:7" customFormat="1" ht="17">
      <c r="A47" s="46">
        <v>43059</v>
      </c>
      <c r="B47" s="36" t="s">
        <v>39</v>
      </c>
      <c r="C47" s="49" t="s">
        <v>43</v>
      </c>
      <c r="D47" s="23" t="s">
        <v>13</v>
      </c>
      <c r="E47" s="55">
        <v>38.770000000000003</v>
      </c>
      <c r="F47" s="43">
        <v>1.1785833333333333</v>
      </c>
      <c r="G47" s="55">
        <f t="shared" si="0"/>
        <v>45.693675833333337</v>
      </c>
    </row>
    <row r="48" spans="1:7" customFormat="1" ht="17">
      <c r="A48" s="46">
        <v>43081</v>
      </c>
      <c r="B48" s="36" t="s">
        <v>39</v>
      </c>
      <c r="C48" s="49" t="s">
        <v>60</v>
      </c>
      <c r="D48" s="23" t="s">
        <v>13</v>
      </c>
      <c r="E48" s="55">
        <v>287</v>
      </c>
      <c r="F48" s="43">
        <v>1.1785833333333333</v>
      </c>
      <c r="G48" s="55">
        <f t="shared" si="0"/>
        <v>338.25341666666668</v>
      </c>
    </row>
    <row r="49" spans="1:7" customFormat="1">
      <c r="A49" s="46">
        <v>43079</v>
      </c>
      <c r="B49" s="29" t="s">
        <v>46</v>
      </c>
      <c r="C49" s="49" t="s">
        <v>61</v>
      </c>
      <c r="D49" s="23" t="s">
        <v>38</v>
      </c>
      <c r="E49" s="55">
        <f>2000000*7</f>
        <v>14000000</v>
      </c>
      <c r="F49" s="43">
        <v>7.464361111111112E-5</v>
      </c>
      <c r="G49" s="55">
        <f t="shared" si="0"/>
        <v>1045.0105555555556</v>
      </c>
    </row>
    <row r="50" spans="1:7" customFormat="1">
      <c r="A50" s="46">
        <v>42967</v>
      </c>
      <c r="B50" s="29" t="s">
        <v>3</v>
      </c>
      <c r="C50" s="49" t="s">
        <v>57</v>
      </c>
      <c r="D50" s="23" t="s">
        <v>13</v>
      </c>
      <c r="E50" s="55">
        <v>42.51</v>
      </c>
      <c r="F50" s="43">
        <v>1.1785833333333333</v>
      </c>
      <c r="G50" s="55">
        <f t="shared" si="0"/>
        <v>50.101577499999998</v>
      </c>
    </row>
    <row r="51" spans="1:7" customFormat="1" ht="17">
      <c r="A51" s="46">
        <v>43068</v>
      </c>
      <c r="B51" s="36" t="s">
        <v>48</v>
      </c>
      <c r="C51" s="49" t="s">
        <v>28</v>
      </c>
      <c r="D51" s="23" t="s">
        <v>38</v>
      </c>
      <c r="E51" s="49">
        <v>100000</v>
      </c>
      <c r="F51" s="43">
        <v>7.464361111111112E-5</v>
      </c>
      <c r="G51" s="55">
        <f t="shared" si="0"/>
        <v>7.4643611111111117</v>
      </c>
    </row>
    <row r="52" spans="1:7" customFormat="1">
      <c r="A52" s="57"/>
      <c r="B52" s="58"/>
      <c r="C52" s="59" t="s">
        <v>15</v>
      </c>
      <c r="D52" s="60"/>
      <c r="E52" s="60"/>
      <c r="F52" s="61"/>
      <c r="G52" s="62">
        <f>SUM(G10:G51)</f>
        <v>9132.5731865375019</v>
      </c>
    </row>
    <row r="53" spans="1:7">
      <c r="A53" s="63" t="s">
        <v>70</v>
      </c>
      <c r="B53" s="63"/>
      <c r="C53" s="63" t="s">
        <v>4</v>
      </c>
      <c r="D53" s="63"/>
      <c r="E53" s="63"/>
      <c r="F53" s="63"/>
      <c r="G53" s="64"/>
    </row>
    <row r="54" spans="1:7" ht="33.75" customHeight="1">
      <c r="A54" s="31" t="s">
        <v>73</v>
      </c>
      <c r="B54" s="33"/>
      <c r="C54" s="34"/>
      <c r="D54" s="32"/>
      <c r="E54" s="35"/>
      <c r="F54" s="44"/>
      <c r="G54" s="30"/>
    </row>
  </sheetData>
  <autoFilter ref="A9:E54" xr:uid="{00000000-0009-0000-0000-000001000000}"/>
  <mergeCells count="6">
    <mergeCell ref="A53:B53"/>
    <mergeCell ref="C53:G53"/>
    <mergeCell ref="A1:G1"/>
    <mergeCell ref="B3:G3"/>
    <mergeCell ref="B4:G4"/>
    <mergeCell ref="B5:G5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Condensate Financial Report</vt:lpstr>
      <vt:lpstr>Detailed 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Dharmadi</dc:creator>
  <cp:keywords/>
  <dc:description/>
  <cp:lastModifiedBy>Microsoft Office User</cp:lastModifiedBy>
  <cp:lastPrinted>2018-01-02T03:38:16Z</cp:lastPrinted>
  <dcterms:created xsi:type="dcterms:W3CDTF">2015-05-05T12:02:19Z</dcterms:created>
  <dcterms:modified xsi:type="dcterms:W3CDTF">2021-03-15T10:03:56Z</dcterms:modified>
  <cp:category/>
</cp:coreProperties>
</file>